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" sheetId="1" r:id="rId1"/>
  </sheets>
  <definedNames>
    <definedName name="_xlnm.Print_Area" localSheetId="0">'VC IMAG'!$A$1:$H$38</definedName>
    <definedName name="_xlnm.Print_Titles" localSheetId="0">'VC IMAG'!$6:$6</definedName>
  </definedNames>
  <calcPr fullCalcOnLoad="1"/>
</workbook>
</file>

<file path=xl/sharedStrings.xml><?xml version="1.0" encoding="utf-8"?>
<sst xmlns="http://schemas.openxmlformats.org/spreadsheetml/2006/main" count="42" uniqueCount="42">
  <si>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</si>
  <si>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</si>
  <si>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</si>
  <si>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</si>
  <si>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</si>
  <si>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</si>
  <si>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</si>
  <si>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</si>
  <si>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</si>
  <si>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</si>
  <si>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</si>
  <si>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</si>
  <si>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</si>
  <si>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</si>
  <si>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</si>
  <si>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</si>
  <si>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</si>
  <si>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</si>
  <si>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>TOTAL PUNCTAJ CRITERIU EVALUARE</t>
  </si>
  <si>
    <t>TOTAL PUNCTAJ CRITERIU DISPONIBILITATE</t>
  </si>
  <si>
    <t>SC CENTRUL DE RADIOIMAGISTICA BIRSASTEANU SRL - PUNCT DE LUCRU TIMISOARA STR. STAN VIDRIGHIN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</si>
  <si>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</si>
  <si>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</si>
  <si>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</si>
  <si>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</si>
  <si>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</si>
  <si>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</si>
  <si>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</si>
  <si>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</si>
  <si>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</si>
  <si>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</si>
  <si>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</si>
  <si>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</si>
  <si>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</si>
  <si>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BIRSASTEANU IMAGING SOLUTION SRL</t>
  </si>
  <si>
    <t>SC CENTRUL DE RADIOIMAGISTICA BIRSASTEANU SRL - PUNCT DE LUCRU SANNICOLAU MARE STR. MIHAI VITEAZU</t>
  </si>
  <si>
    <t>SC MATERNA CARE SRL</t>
  </si>
  <si>
    <t>SC CENTRUL MEDICAL ORTHOPEDICS SRL</t>
  </si>
  <si>
    <t>CENTRALIZATOR SERVICII PARACLINICE- NR.PUNCTE, VALOAREA PUNCTULUI, VALORI CONTRACT</t>
  </si>
  <si>
    <t>RADIOLOGIE- IMAGISTICA MEDICALA</t>
  </si>
  <si>
    <t>TOTAL VALOARE CONTRACT IUNIE 2021 - FORMULA</t>
  </si>
  <si>
    <t>TOTAL VALOARE CONTRACT IUNIE 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</si>
</sst>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SheetLayoutView="75" zoomScalePageLayoutView="0" workbookViewId="0" topLeftCell="A1">
      <selection activeCell="H40" sqref="H40"/>
    </sheetView>
  </sheetViews>
  <sheetFormatPr defaultColWidth="9.140625" defaultRowHeight="12.75"/>
  <cols>
    <col min="1" max="1" width="10.8515625" style="16" customWidth="1"/>
    <col min="2" max="2" width="54.421875" style="16" customWidth="1"/>
    <col min="3" max="3" width="21.00390625" style="16" customWidth="1"/>
    <col min="4" max="4" width="21.00390625" style="2" customWidth="1"/>
    <col min="5" max="5" width="21.8515625" style="2" customWidth="1"/>
    <col min="6" max="6" width="20.28125" style="2" customWidth="1"/>
    <col min="7" max="7" width="22.8515625" style="2" hidden="1" customWidth="1"/>
    <col min="8" max="8" width="23.140625" style="2" customWidth="1"/>
    <col min="9" max="16384" width="9.140625" style="16" customWidth="1"/>
  </cols>
  <sheetData>
    <row r="1" spans="2:8" ht="24.75" customHeight="1">
      <c r="B1" s="17"/>
      <c r="H1" s="3"/>
    </row>
    <row r="2" spans="1:8" s="14" customFormat="1" ht="24" customHeight="1">
      <c r="A2" s="18" t="s">
        <v>38</v>
      </c>
      <c r="B2" s="17"/>
      <c r="C2" s="16"/>
      <c r="D2" s="2"/>
      <c r="E2" s="2"/>
      <c r="F2" s="19"/>
      <c r="G2" s="3"/>
      <c r="H2" s="3"/>
    </row>
    <row r="3" spans="1:8" s="14" customFormat="1" ht="22.5" customHeight="1">
      <c r="A3" s="18" t="s">
        <v>39</v>
      </c>
      <c r="B3" s="20"/>
      <c r="C3" s="20"/>
      <c r="D3" s="19"/>
      <c r="E3" s="19"/>
      <c r="F3" s="19"/>
      <c r="G3" s="3"/>
      <c r="H3" s="3"/>
    </row>
    <row r="4" spans="1:6" ht="19.5">
      <c r="A4" s="21"/>
      <c r="B4" s="21"/>
      <c r="C4" s="21"/>
      <c r="D4" s="22"/>
      <c r="E4" s="22"/>
      <c r="F4" s="22"/>
    </row>
    <row r="5" spans="3:8" ht="33" customHeight="1">
      <c r="C5" s="23" t="s">
        <v>32</v>
      </c>
      <c r="D5" s="24"/>
      <c r="E5" s="23" t="s">
        <v>33</v>
      </c>
      <c r="F5" s="24"/>
      <c r="G5" s="4"/>
      <c r="H5" s="4"/>
    </row>
    <row r="6" spans="1:8" ht="110.25" customHeight="1">
      <c r="A6" s="25" t="s">
        <v>0</v>
      </c>
      <c r="B6" s="26" t="s">
        <v>1</v>
      </c>
      <c r="C6" s="25" t="s">
        <v>2</v>
      </c>
      <c r="D6" s="27" t="s">
        <v>3</v>
      </c>
      <c r="E6" s="25" t="s">
        <v>6</v>
      </c>
      <c r="F6" s="28" t="s">
        <v>4</v>
      </c>
      <c r="G6" s="5" t="s">
        <v>40</v>
      </c>
      <c r="H6" s="5" t="s">
        <v>41</v>
      </c>
    </row>
    <row r="7" spans="1:10" ht="45" customHeight="1">
      <c r="A7" s="29">
        <v>1</v>
      </c>
      <c r="B7" s="6" t="s">
        <v>12</v>
      </c>
      <c r="C7" s="1">
        <v>372.75</v>
      </c>
      <c r="D7" s="1">
        <f aca="true" t="shared" si="0" ref="D7:D29">C7*$C$33</f>
        <v>43665.985298300046</v>
      </c>
      <c r="E7" s="1">
        <v>0</v>
      </c>
      <c r="F7" s="1">
        <f aca="true" t="shared" si="1" ref="F7:F29">E7*$F$33</f>
        <v>0</v>
      </c>
      <c r="G7" s="1">
        <f aca="true" t="shared" si="2" ref="G7:G29">D7+F7</f>
        <v>43665.985298300046</v>
      </c>
      <c r="H7" s="1">
        <f>ROUND(G7,2)</f>
        <v>43665.99</v>
      </c>
      <c r="I7" s="2"/>
      <c r="J7" s="2"/>
    </row>
    <row r="8" spans="1:10" ht="55.5" customHeight="1">
      <c r="A8" s="29">
        <v>2</v>
      </c>
      <c r="B8" s="6" t="s">
        <v>21</v>
      </c>
      <c r="C8" s="1">
        <f>1313+47-20</f>
        <v>1340</v>
      </c>
      <c r="D8" s="1">
        <f t="shared" si="0"/>
        <v>156974.9706229968</v>
      </c>
      <c r="E8" s="1">
        <v>60</v>
      </c>
      <c r="F8" s="1">
        <f t="shared" si="1"/>
        <v>23516.969230769235</v>
      </c>
      <c r="G8" s="1">
        <f t="shared" si="2"/>
        <v>180491.93985376603</v>
      </c>
      <c r="H8" s="1">
        <f aca="true" t="shared" si="3" ref="H8:H28">ROUND(G8,2)</f>
        <v>180491.94</v>
      </c>
      <c r="I8" s="2"/>
      <c r="J8" s="2"/>
    </row>
    <row r="9" spans="1:10" ht="53.25" customHeight="1">
      <c r="A9" s="29">
        <v>2</v>
      </c>
      <c r="B9" s="6" t="s">
        <v>22</v>
      </c>
      <c r="C9" s="1">
        <v>102.41</v>
      </c>
      <c r="D9" s="1">
        <f t="shared" si="0"/>
        <v>11996.870702612763</v>
      </c>
      <c r="E9" s="1">
        <f>30-30</f>
        <v>0</v>
      </c>
      <c r="F9" s="1">
        <f t="shared" si="1"/>
        <v>0</v>
      </c>
      <c r="G9" s="1">
        <f t="shared" si="2"/>
        <v>11996.870702612763</v>
      </c>
      <c r="H9" s="1">
        <f t="shared" si="3"/>
        <v>11996.87</v>
      </c>
      <c r="I9" s="2"/>
      <c r="J9" s="2"/>
    </row>
    <row r="10" spans="1:10" ht="45" customHeight="1">
      <c r="A10" s="29">
        <v>3</v>
      </c>
      <c r="B10" s="6" t="s">
        <v>8</v>
      </c>
      <c r="C10" s="1">
        <f>926.33+1-8</f>
        <v>919.33</v>
      </c>
      <c r="D10" s="1">
        <f t="shared" si="0"/>
        <v>107695.37294241766</v>
      </c>
      <c r="E10" s="1">
        <v>30</v>
      </c>
      <c r="F10" s="1">
        <f t="shared" si="1"/>
        <v>11758.484615384617</v>
      </c>
      <c r="G10" s="1">
        <f t="shared" si="2"/>
        <v>119453.85755780227</v>
      </c>
      <c r="H10" s="1">
        <f t="shared" si="3"/>
        <v>119453.86</v>
      </c>
      <c r="I10" s="2"/>
      <c r="J10" s="2"/>
    </row>
    <row r="11" spans="1:10" ht="45" customHeight="1">
      <c r="A11" s="29">
        <v>4</v>
      </c>
      <c r="B11" s="6" t="s">
        <v>34</v>
      </c>
      <c r="C11" s="1">
        <f>236.5-8-15+3</f>
        <v>216.5</v>
      </c>
      <c r="D11" s="1">
        <f t="shared" si="0"/>
        <v>25362.000850655826</v>
      </c>
      <c r="E11" s="1">
        <v>0</v>
      </c>
      <c r="F11" s="1">
        <f t="shared" si="1"/>
        <v>0</v>
      </c>
      <c r="G11" s="1">
        <f t="shared" si="2"/>
        <v>25362.000850655826</v>
      </c>
      <c r="H11" s="1">
        <f t="shared" si="3"/>
        <v>25362</v>
      </c>
      <c r="I11" s="2"/>
      <c r="J11" s="2"/>
    </row>
    <row r="12" spans="1:10" ht="45" customHeight="1">
      <c r="A12" s="29">
        <v>5</v>
      </c>
      <c r="B12" s="6" t="s">
        <v>11</v>
      </c>
      <c r="C12" s="1">
        <v>363.5</v>
      </c>
      <c r="D12" s="1">
        <f t="shared" si="0"/>
        <v>42582.389418999504</v>
      </c>
      <c r="E12" s="1">
        <v>30</v>
      </c>
      <c r="F12" s="1">
        <f t="shared" si="1"/>
        <v>11758.484615384617</v>
      </c>
      <c r="G12" s="1">
        <f t="shared" si="2"/>
        <v>54340.87403438412</v>
      </c>
      <c r="H12" s="1">
        <f t="shared" si="3"/>
        <v>54340.87</v>
      </c>
      <c r="I12" s="2"/>
      <c r="J12" s="2"/>
    </row>
    <row r="13" spans="1:10" ht="45" customHeight="1">
      <c r="A13" s="29">
        <v>6</v>
      </c>
      <c r="B13" s="6" t="s">
        <v>16</v>
      </c>
      <c r="C13" s="1">
        <v>671.47</v>
      </c>
      <c r="D13" s="1">
        <f t="shared" si="0"/>
        <v>78659.68919718184</v>
      </c>
      <c r="E13" s="1">
        <v>30</v>
      </c>
      <c r="F13" s="1">
        <f t="shared" si="1"/>
        <v>11758.484615384617</v>
      </c>
      <c r="G13" s="1">
        <f t="shared" si="2"/>
        <v>90418.17381256646</v>
      </c>
      <c r="H13" s="1">
        <f t="shared" si="3"/>
        <v>90418.17</v>
      </c>
      <c r="I13" s="2"/>
      <c r="J13" s="2"/>
    </row>
    <row r="14" spans="1:10" ht="45" customHeight="1">
      <c r="A14" s="29">
        <v>7</v>
      </c>
      <c r="B14" s="6" t="s">
        <v>9</v>
      </c>
      <c r="C14" s="1">
        <v>213.84</v>
      </c>
      <c r="D14" s="1">
        <f t="shared" si="0"/>
        <v>25050.393819419132</v>
      </c>
      <c r="E14" s="1">
        <v>0</v>
      </c>
      <c r="F14" s="1">
        <f t="shared" si="1"/>
        <v>0</v>
      </c>
      <c r="G14" s="1">
        <f t="shared" si="2"/>
        <v>25050.393819419132</v>
      </c>
      <c r="H14" s="1">
        <f t="shared" si="3"/>
        <v>25050.39</v>
      </c>
      <c r="I14" s="2"/>
      <c r="J14" s="2"/>
    </row>
    <row r="15" spans="1:10" ht="45" customHeight="1">
      <c r="A15" s="29">
        <v>8</v>
      </c>
      <c r="B15" s="6" t="s">
        <v>26</v>
      </c>
      <c r="C15" s="1">
        <v>187.5</v>
      </c>
      <c r="D15" s="1">
        <f t="shared" si="0"/>
        <v>21964.78133717306</v>
      </c>
      <c r="E15" s="1">
        <v>0</v>
      </c>
      <c r="F15" s="1">
        <f t="shared" si="1"/>
        <v>0</v>
      </c>
      <c r="G15" s="1">
        <f t="shared" si="2"/>
        <v>21964.78133717306</v>
      </c>
      <c r="H15" s="1">
        <f t="shared" si="3"/>
        <v>21964.78</v>
      </c>
      <c r="I15" s="2"/>
      <c r="J15" s="2"/>
    </row>
    <row r="16" spans="1:10" ht="45" customHeight="1">
      <c r="A16" s="29">
        <v>9</v>
      </c>
      <c r="B16" s="6" t="s">
        <v>13</v>
      </c>
      <c r="C16" s="1">
        <v>204.8</v>
      </c>
      <c r="D16" s="1">
        <f t="shared" si="0"/>
        <v>23991.39849521623</v>
      </c>
      <c r="E16" s="1">
        <f>0+30</f>
        <v>30</v>
      </c>
      <c r="F16" s="1">
        <f t="shared" si="1"/>
        <v>11758.484615384617</v>
      </c>
      <c r="G16" s="1">
        <f t="shared" si="2"/>
        <v>35749.883110600844</v>
      </c>
      <c r="H16" s="1">
        <f t="shared" si="3"/>
        <v>35749.88</v>
      </c>
      <c r="I16" s="2"/>
      <c r="J16" s="2"/>
    </row>
    <row r="17" spans="1:10" ht="45" customHeight="1">
      <c r="A17" s="29">
        <v>10</v>
      </c>
      <c r="B17" s="6" t="s">
        <v>7</v>
      </c>
      <c r="C17" s="1">
        <f>498+110+30+44</f>
        <v>682</v>
      </c>
      <c r="D17" s="1">
        <f t="shared" si="0"/>
        <v>79893.23131707747</v>
      </c>
      <c r="E17" s="1">
        <f>0+30</f>
        <v>30</v>
      </c>
      <c r="F17" s="1">
        <f t="shared" si="1"/>
        <v>11758.484615384617</v>
      </c>
      <c r="G17" s="1">
        <f t="shared" si="2"/>
        <v>91651.71593246209</v>
      </c>
      <c r="H17" s="1">
        <f t="shared" si="3"/>
        <v>91651.72</v>
      </c>
      <c r="I17" s="2"/>
      <c r="J17" s="2"/>
    </row>
    <row r="18" spans="1:10" ht="45" customHeight="1">
      <c r="A18" s="29">
        <v>11</v>
      </c>
      <c r="B18" s="6" t="s">
        <v>10</v>
      </c>
      <c r="C18" s="1">
        <v>95.33</v>
      </c>
      <c r="D18" s="1">
        <f t="shared" si="0"/>
        <v>11167.480559321108</v>
      </c>
      <c r="E18" s="1">
        <v>30</v>
      </c>
      <c r="F18" s="1">
        <f t="shared" si="1"/>
        <v>11758.484615384617</v>
      </c>
      <c r="G18" s="1">
        <f t="shared" si="2"/>
        <v>22925.965174705725</v>
      </c>
      <c r="H18" s="1">
        <f t="shared" si="3"/>
        <v>22925.97</v>
      </c>
      <c r="I18" s="2"/>
      <c r="J18" s="2"/>
    </row>
    <row r="19" spans="1:10" ht="64.5" customHeight="1">
      <c r="A19" s="29">
        <v>12</v>
      </c>
      <c r="B19" s="6" t="s">
        <v>20</v>
      </c>
      <c r="C19" s="1">
        <v>1500.16</v>
      </c>
      <c r="D19" s="1">
        <f t="shared" si="0"/>
        <v>175736.9939774589</v>
      </c>
      <c r="E19" s="1">
        <v>60</v>
      </c>
      <c r="F19" s="1">
        <f t="shared" si="1"/>
        <v>23516.969230769235</v>
      </c>
      <c r="G19" s="1">
        <f t="shared" si="2"/>
        <v>199253.96320822812</v>
      </c>
      <c r="H19" s="1">
        <f t="shared" si="3"/>
        <v>199253.96</v>
      </c>
      <c r="I19" s="2"/>
      <c r="J19" s="2"/>
    </row>
    <row r="20" spans="1:10" ht="78" customHeight="1">
      <c r="A20" s="29">
        <v>12</v>
      </c>
      <c r="B20" s="6" t="s">
        <v>35</v>
      </c>
      <c r="C20" s="1">
        <f>251+1</f>
        <v>252</v>
      </c>
      <c r="D20" s="1">
        <f t="shared" si="0"/>
        <v>29520.666117160592</v>
      </c>
      <c r="E20" s="1">
        <v>0</v>
      </c>
      <c r="F20" s="1">
        <f t="shared" si="1"/>
        <v>0</v>
      </c>
      <c r="G20" s="1">
        <f t="shared" si="2"/>
        <v>29520.666117160592</v>
      </c>
      <c r="H20" s="1">
        <f t="shared" si="3"/>
        <v>29520.67</v>
      </c>
      <c r="I20" s="2"/>
      <c r="J20" s="2"/>
    </row>
    <row r="21" spans="1:10" ht="51" customHeight="1">
      <c r="A21" s="29">
        <v>13</v>
      </c>
      <c r="B21" s="6" t="s">
        <v>14</v>
      </c>
      <c r="C21" s="1">
        <v>275.45</v>
      </c>
      <c r="D21" s="1">
        <f t="shared" si="0"/>
        <v>32267.728103063037</v>
      </c>
      <c r="E21" s="1">
        <v>0</v>
      </c>
      <c r="F21" s="1">
        <f t="shared" si="1"/>
        <v>0</v>
      </c>
      <c r="G21" s="1">
        <f t="shared" si="2"/>
        <v>32267.728103063037</v>
      </c>
      <c r="H21" s="1">
        <f t="shared" si="3"/>
        <v>32267.73</v>
      </c>
      <c r="I21" s="2"/>
      <c r="J21" s="2"/>
    </row>
    <row r="22" spans="1:10" ht="53.25" customHeight="1">
      <c r="A22" s="29">
        <v>14</v>
      </c>
      <c r="B22" s="6" t="s">
        <v>17</v>
      </c>
      <c r="C22" s="1">
        <v>661.5</v>
      </c>
      <c r="D22" s="1">
        <f t="shared" si="0"/>
        <v>77491.74855754655</v>
      </c>
      <c r="E22" s="1">
        <v>30</v>
      </c>
      <c r="F22" s="1">
        <f t="shared" si="1"/>
        <v>11758.484615384617</v>
      </c>
      <c r="G22" s="1">
        <f t="shared" si="2"/>
        <v>89250.23317293117</v>
      </c>
      <c r="H22" s="1">
        <f t="shared" si="3"/>
        <v>89250.23</v>
      </c>
      <c r="I22" s="2"/>
      <c r="J22" s="2"/>
    </row>
    <row r="23" spans="1:10" ht="45" customHeight="1">
      <c r="A23" s="29">
        <v>15</v>
      </c>
      <c r="B23" s="6" t="s">
        <v>27</v>
      </c>
      <c r="C23" s="1">
        <v>696</v>
      </c>
      <c r="D23" s="1">
        <f t="shared" si="0"/>
        <v>81533.2683235864</v>
      </c>
      <c r="E23" s="1">
        <v>0</v>
      </c>
      <c r="F23" s="1">
        <f t="shared" si="1"/>
        <v>0</v>
      </c>
      <c r="G23" s="1">
        <f t="shared" si="2"/>
        <v>81533.2683235864</v>
      </c>
      <c r="H23" s="1">
        <f t="shared" si="3"/>
        <v>81533.27</v>
      </c>
      <c r="I23" s="2"/>
      <c r="J23" s="2"/>
    </row>
    <row r="24" spans="1:10" ht="45" customHeight="1">
      <c r="A24" s="29">
        <v>16</v>
      </c>
      <c r="B24" s="6" t="s">
        <v>15</v>
      </c>
      <c r="C24" s="1">
        <v>482.5</v>
      </c>
      <c r="D24" s="1">
        <f t="shared" si="0"/>
        <v>56522.70397432534</v>
      </c>
      <c r="E24" s="1">
        <v>30</v>
      </c>
      <c r="F24" s="1">
        <f t="shared" si="1"/>
        <v>11758.484615384617</v>
      </c>
      <c r="G24" s="1">
        <f t="shared" si="2"/>
        <v>68281.18858970996</v>
      </c>
      <c r="H24" s="1">
        <f t="shared" si="3"/>
        <v>68281.19</v>
      </c>
      <c r="I24" s="2"/>
      <c r="J24" s="2"/>
    </row>
    <row r="25" spans="1:10" ht="45" customHeight="1">
      <c r="A25" s="29">
        <v>17</v>
      </c>
      <c r="B25" s="6" t="s">
        <v>25</v>
      </c>
      <c r="C25" s="1">
        <v>180</v>
      </c>
      <c r="D25" s="1">
        <f t="shared" si="0"/>
        <v>21086.19008368614</v>
      </c>
      <c r="E25" s="1">
        <v>0</v>
      </c>
      <c r="F25" s="1">
        <f t="shared" si="1"/>
        <v>0</v>
      </c>
      <c r="G25" s="1">
        <f t="shared" si="2"/>
        <v>21086.19008368614</v>
      </c>
      <c r="H25" s="1">
        <f t="shared" si="3"/>
        <v>21086.19</v>
      </c>
      <c r="I25" s="2"/>
      <c r="J25" s="2"/>
    </row>
    <row r="26" spans="1:10" ht="45" customHeight="1">
      <c r="A26" s="29">
        <v>18</v>
      </c>
      <c r="B26" s="6" t="s">
        <v>23</v>
      </c>
      <c r="C26" s="1">
        <v>674</v>
      </c>
      <c r="D26" s="1">
        <f t="shared" si="0"/>
        <v>78956.0673133581</v>
      </c>
      <c r="E26" s="1">
        <v>0</v>
      </c>
      <c r="F26" s="1">
        <f t="shared" si="1"/>
        <v>0</v>
      </c>
      <c r="G26" s="1">
        <f t="shared" si="2"/>
        <v>78956.0673133581</v>
      </c>
      <c r="H26" s="1">
        <f t="shared" si="3"/>
        <v>78956.07</v>
      </c>
      <c r="I26" s="2"/>
      <c r="J26" s="2"/>
    </row>
    <row r="27" spans="1:10" ht="58.5" customHeight="1">
      <c r="A27" s="29">
        <v>19</v>
      </c>
      <c r="B27" s="6" t="s">
        <v>24</v>
      </c>
      <c r="C27" s="1">
        <v>411.93</v>
      </c>
      <c r="D27" s="1">
        <f t="shared" si="0"/>
        <v>48255.74600651573</v>
      </c>
      <c r="E27" s="1">
        <v>0</v>
      </c>
      <c r="F27" s="1">
        <f t="shared" si="1"/>
        <v>0</v>
      </c>
      <c r="G27" s="1">
        <f t="shared" si="2"/>
        <v>48255.74600651573</v>
      </c>
      <c r="H27" s="1">
        <f t="shared" si="3"/>
        <v>48255.75</v>
      </c>
      <c r="I27" s="2"/>
      <c r="J27" s="2"/>
    </row>
    <row r="28" spans="1:10" ht="45" customHeight="1">
      <c r="A28" s="29">
        <v>20</v>
      </c>
      <c r="B28" s="6" t="s">
        <v>37</v>
      </c>
      <c r="C28" s="1">
        <v>207</v>
      </c>
      <c r="D28" s="1">
        <f t="shared" si="0"/>
        <v>24249.11859623906</v>
      </c>
      <c r="E28" s="7">
        <v>0</v>
      </c>
      <c r="F28" s="1">
        <f t="shared" si="1"/>
        <v>0</v>
      </c>
      <c r="G28" s="1">
        <f t="shared" si="2"/>
        <v>24249.11859623906</v>
      </c>
      <c r="H28" s="1">
        <f t="shared" si="3"/>
        <v>24249.12</v>
      </c>
      <c r="I28" s="2"/>
      <c r="J28" s="2"/>
    </row>
    <row r="29" spans="1:10" ht="45" customHeight="1">
      <c r="A29" s="29">
        <v>21</v>
      </c>
      <c r="B29" s="6" t="s">
        <v>36</v>
      </c>
      <c r="C29" s="1">
        <v>1033.91</v>
      </c>
      <c r="D29" s="1">
        <f t="shared" si="0"/>
        <v>121117.90438568854</v>
      </c>
      <c r="E29" s="7">
        <v>30</v>
      </c>
      <c r="F29" s="1">
        <f t="shared" si="1"/>
        <v>11758.484615384617</v>
      </c>
      <c r="G29" s="1">
        <f t="shared" si="2"/>
        <v>132876.38900107317</v>
      </c>
      <c r="H29" s="1">
        <v>132876.38</v>
      </c>
      <c r="I29" s="2"/>
      <c r="J29" s="2"/>
    </row>
    <row r="30" spans="1:9" ht="36.75" customHeight="1">
      <c r="A30" s="30"/>
      <c r="B30" s="31" t="s">
        <v>5</v>
      </c>
      <c r="C30" s="8">
        <f aca="true" t="shared" si="4" ref="C30:H30">SUM(C7:C29)</f>
        <v>11743.880000000001</v>
      </c>
      <c r="D30" s="8">
        <f t="shared" si="4"/>
        <v>1375742.7</v>
      </c>
      <c r="E30" s="32">
        <f t="shared" si="4"/>
        <v>390</v>
      </c>
      <c r="F30" s="8">
        <f t="shared" si="4"/>
        <v>152860.30000000005</v>
      </c>
      <c r="G30" s="8">
        <f t="shared" si="4"/>
        <v>1528602.9999999998</v>
      </c>
      <c r="H30" s="8">
        <f t="shared" si="4"/>
        <v>1528603</v>
      </c>
      <c r="I30" s="2"/>
    </row>
    <row r="31" spans="1:8" ht="67.5" customHeight="1">
      <c r="A31" s="33"/>
      <c r="B31" s="34" t="s">
        <v>18</v>
      </c>
      <c r="C31" s="9">
        <f>C30</f>
        <v>11743.880000000001</v>
      </c>
      <c r="D31" s="12"/>
      <c r="E31" s="35" t="s">
        <v>19</v>
      </c>
      <c r="F31" s="11">
        <f>E30</f>
        <v>390</v>
      </c>
      <c r="G31" s="10"/>
      <c r="H31" s="10"/>
    </row>
    <row r="32" spans="1:8" ht="55.5" customHeight="1">
      <c r="A32" s="33"/>
      <c r="B32" s="34" t="s">
        <v>28</v>
      </c>
      <c r="C32" s="9">
        <f>0.9*1528603</f>
        <v>1375742.7</v>
      </c>
      <c r="D32" s="12"/>
      <c r="E32" s="35" t="s">
        <v>30</v>
      </c>
      <c r="F32" s="11">
        <f>0.1*1528603</f>
        <v>152860.30000000002</v>
      </c>
      <c r="G32" s="10"/>
      <c r="H32" s="10"/>
    </row>
    <row r="33" spans="1:8" ht="60.75" customHeight="1">
      <c r="A33" s="33"/>
      <c r="B33" s="34" t="s">
        <v>29</v>
      </c>
      <c r="C33" s="9">
        <f>C32/C31</f>
        <v>117.14550046492299</v>
      </c>
      <c r="D33" s="12"/>
      <c r="E33" s="35" t="s">
        <v>31</v>
      </c>
      <c r="F33" s="11">
        <f>F32/F31</f>
        <v>391.9494871794872</v>
      </c>
      <c r="G33" s="12"/>
      <c r="H33" s="12"/>
    </row>
    <row r="34" spans="1:8" ht="20.25" customHeight="1">
      <c r="A34" s="36"/>
      <c r="B34" s="14"/>
      <c r="C34" s="3"/>
      <c r="D34" s="3"/>
      <c r="E34" s="3"/>
      <c r="F34" s="13"/>
      <c r="G34" s="14"/>
      <c r="H34" s="14"/>
    </row>
    <row r="35" spans="3:8" ht="19.5">
      <c r="C35" s="37"/>
      <c r="D35" s="37"/>
      <c r="G35" s="12"/>
      <c r="H35" s="12"/>
    </row>
    <row r="36" spans="3:8" ht="19.5">
      <c r="C36" s="37"/>
      <c r="D36" s="37"/>
      <c r="G36" s="12"/>
      <c r="H36" s="12"/>
    </row>
    <row r="37" spans="3:8" ht="19.5">
      <c r="C37" s="38"/>
      <c r="D37" s="37"/>
      <c r="G37" s="12"/>
      <c r="H37" s="12"/>
    </row>
    <row r="38" spans="3:8" ht="19.5">
      <c r="C38" s="37"/>
      <c r="D38" s="37"/>
      <c r="G38" s="12"/>
      <c r="H38" s="12"/>
    </row>
    <row r="39" spans="7:8" ht="19.5">
      <c r="G39" s="12"/>
      <c r="H39" s="12"/>
    </row>
    <row r="40" spans="7:8" ht="19.5">
      <c r="G40" s="12"/>
      <c r="H40" s="12"/>
    </row>
    <row r="41" spans="7:8" ht="19.5">
      <c r="G41" s="12"/>
      <c r="H41" s="12"/>
    </row>
    <row r="42" spans="7:8" ht="19.5">
      <c r="G42" s="12"/>
      <c r="H42" s="12"/>
    </row>
    <row r="43" spans="7:8" ht="19.5">
      <c r="G43" s="12"/>
      <c r="H43" s="12"/>
    </row>
    <row r="44" spans="7:8" ht="12.75">
      <c r="G44" s="15"/>
      <c r="H44" s="15"/>
    </row>
    <row r="45" spans="7:8" ht="12.75">
      <c r="G45" s="15"/>
      <c r="H45" s="15"/>
    </row>
    <row r="46" spans="7:8" ht="12.75">
      <c r="G46" s="15"/>
      <c r="H46" s="15"/>
    </row>
    <row r="47" spans="7:8" ht="12.75">
      <c r="G47" s="15"/>
      <c r="H47" s="15"/>
    </row>
    <row r="48" spans="7:8" ht="12.75">
      <c r="G48" s="15"/>
      <c r="H48" s="15"/>
    </row>
    <row r="49" spans="7:8" ht="12.75">
      <c r="G49" s="15"/>
      <c r="H49" s="15"/>
    </row>
    <row r="50" spans="7:8" ht="12.75">
      <c r="G50" s="15"/>
      <c r="H50" s="15"/>
    </row>
    <row r="51" spans="7:8" ht="12.75">
      <c r="G51" s="15"/>
      <c r="H51" s="15"/>
    </row>
    <row r="52" spans="7:8" ht="12.75">
      <c r="G52" s="15"/>
      <c r="H52" s="15"/>
    </row>
    <row r="53" spans="7:8" ht="12.75">
      <c r="G53" s="15"/>
      <c r="H53" s="15"/>
    </row>
    <row r="54" spans="7:8" ht="12.75">
      <c r="G54" s="15"/>
      <c r="H54" s="15"/>
    </row>
    <row r="55" spans="7:8" ht="12.75">
      <c r="G55" s="15"/>
      <c r="H55" s="15"/>
    </row>
    <row r="56" spans="7:8" ht="12.75">
      <c r="G56" s="15"/>
      <c r="H56" s="15"/>
    </row>
    <row r="57" spans="7:8" ht="12.75">
      <c r="G57" s="15"/>
      <c r="H57" s="15"/>
    </row>
    <row r="58" spans="4:5" ht="12.75">
      <c r="D58" s="39"/>
      <c r="E58" s="39"/>
    </row>
    <row r="59" spans="4:5" ht="12.75">
      <c r="D59" s="39"/>
      <c r="E59" s="39"/>
    </row>
    <row r="62" spans="4:5" ht="12.75">
      <c r="D62" s="39"/>
      <c r="E62" s="39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2021-03-01T09:25:55Z</cp:lastPrinted>
  <dcterms:created xsi:type="dcterms:W3CDTF">2004-01-09T07:03:24Z</dcterms:created>
  <dcterms:modified xsi:type="dcterms:W3CDTF">2021-05-06T06:03:11Z</dcterms:modified>
  <cp:category/>
  <cp:version/>
  <cp:contentType/>
  <cp:contentStatus/>
</cp:coreProperties>
</file>